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0.3.96\share\共有フォルダ\水道\R7\調査もの\260130〆_【財政班】経営比較分析一式\"/>
    </mc:Choice>
  </mc:AlternateContent>
  <xr:revisionPtr revIDLastSave="0" documentId="13_ncr:1_{EEF6B951-5A51-44F1-B0DF-645C11CA190B}" xr6:coauthVersionLast="47" xr6:coauthVersionMax="47" xr10:uidLastSave="{00000000-0000-0000-0000-000000000000}"/>
  <workbookProtection workbookAlgorithmName="SHA-512" workbookHashValue="/cvN973XVp1V/RyOODMxTXT5WqEo0kvRDZ/LCVzTC/bVy/HsakkwaHNjwmGwKwM1r/83rV3vm56Hxaguc/IfVg==" workbookSaltValue="zNnqjbvtaUlvvTCnP62wgA=="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BB10" i="4"/>
  <c r="AT10" i="4"/>
  <c r="AL10" i="4"/>
  <c r="W10" i="4"/>
  <c r="I10" i="4"/>
  <c r="B10" i="4"/>
  <c r="BB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<sst xmlns="http://schemas.openxmlformats.org/spreadsheetml/2006/main" count="228" uniqueCount="112">
  <si>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</si>
  <si>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</si>
  <si>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</si>
  <si>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</si>
  <si>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</si>
  <si>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</si>
  <si>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</si>
  <si>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</si>
  <si>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</si>
  <si>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</si>
  <si>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</si>
  <si>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</si>
  <si>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</si>
  <si>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</si>
  <si>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</si>
  <si>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</si>
  <si>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</si>
  <si>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</si>
  <si>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</si>
  <si>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</si>
  <si>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</si>
  <si>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</si>
  <si>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</si>
  <si>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</si>
  <si>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</si>
  <si>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</si>
  <si>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</si>
  <si>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</si>
  <si>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</si>
  <si>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</si>
  <si>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</si>
  <si>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</si>
  <si>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</si>
  <si>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</si>
  <si>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</si>
  <si>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</si>
  <si>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</si>
  <si>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</si>
  <si>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</si>
  <si>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</si>
  <si>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</si>
  <si>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</si>
  <si>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</si>
  <si>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</si>
  <si>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</si>
  <si>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</si>
  <si>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</si>
  <si>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</si>
  <si>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</si>
  <si>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</si>
  <si>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</si>
  <si>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</si>
  <si>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</si>
  <si>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</si>
  <si>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</si>
  <si>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</si>
  <si>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</si>
  <si>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</si>
  <si>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</si>
  <si>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</si>
  <si>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</si>
  <si>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</si>
  <si>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</si>
  <si>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</si>
  <si>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</si>
  <si>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</si>
  <si>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</si>
  <si>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</si>
  <si>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</si>
  <si>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</si>
  <si>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</si>
  <si>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</si>
  <si>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</si>
  <si>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</si>
  <si>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</si>
  <si>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</si>
  <si>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</si>
  <si>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</si>
  <si>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</si>
  <si>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</si>
  <si>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</si>
  <si>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</si>
  <si>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</si>
  <si>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</si>
  <si>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</si>
  <si>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</si>
  <si>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</si>
  <si>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</si>
  <si>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</si>
  <si>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</si>
  <si>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</si>
  <si>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</si>
  <si>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松島町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</si>
  <si>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</si>
  <si>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</si>
  <si>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</si>
  <si>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</si>
  <si>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</si>
  <si>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</si>
  <si>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</si>
  <si>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</si>
  <si>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</si>
  <si>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</si>
  <si>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</si>
  <si>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</si>
  <si>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</si>
  <si>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</si>
  <si>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</si>
  <si>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</si>
  <si>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前年度に更新した大型施設の減価償却が開始したことにより上昇した。有形固定資産減価償却率は、老朽化した資産を計画的に更新していくことで適正化が図られることから、今後も更新需要を踏まえた計画的な投資を継続していく必要がある。
②③管路経年化率及び管路更新率は、管路の布設替工事や配水池の更新に伴う管路の布設等により、前年度と比較して改善した。一方で、管路経年化率については、類似団体と比較すると高い水準にあることから、依然として古い管路が多く、更新を進めているものの老朽化に追いついていない状況にある。このため、定期的な漏水調査等を実施し、更新の優先度を踏まえつつ、事故リスクの高い区間など必要な箇所について効率的に更新を進めていく。</t>
    <phoneticPr fontId="4"/>
  </si>
  <si>
    <t>①②⑤経常収支比率及び料金回収率はいずれも100％を下回っており、給水に要する費用を給水収益で賄えていない状況である。現時点では累積欠損金は発生していないものの、今後は人口減少や観光人口の大幅な増加が見込めないことから、水需要の減少に加え、物価上昇等の社会情勢の影響による維持管理費の増加が見込まれる。このため、令和8年度より水道料金の改定を実施することとしており、経常収支比率の改善が見込まれるものの、更なる費用削減等に取り組み、財政の健全化を図っていく。
③④当年度の更新投資は、企業債の借入を行わず、内部留保資金のみを充当したことにより資金が減少し、流動比率及び企業債残高対給水収益比率はいずれも前年度と比べて低下した。流動比率が類似団体と比較して大幅に高い要因は、手元現金を多く保有していることにあるが、今後も災害・事故対応のため一定の現金は確保しつつ、更新投資の財源として計画的かつ積極的に活用し、企業債発行の抑制及びこれに伴う将来の利息負担の軽減を図っていく。
⑥経常費用の増加及び有収水量の減少により、前年度と比較して上昇した。給水原価が類似団体と比較して大幅に高い要因として、地理的条件と観光人口に対する水需要により施設数が多いことが挙げられる。水道事業は固定費比率が大きい事業であり、人口及び配水量の減少に対してコストが下がりにくい構造であるが、今後は費用構造の見直しや、更新投資を含めた事業運営の効率化を進め、給水原価の抑制に取り組んでいく。
⑦前年度と比較して上昇した。施設利用率が類似団体と比較して大幅に低い要因として、配水能力が過大となっている部分もあるものの、本町の場合は観光人口の増加による水需要のピークに対応するための施設規模となっていることも一因である。このため、今後は必要な安全余力を確保しながら、水需要の動向を踏まえつつ、施設の統廃合やダウンサイジングについて検討を進めていく。
⑧前年度と比較して低下した。主な要因としては、管路の老朽化に伴う漏水の発生に加え、更新した配水池における測定方法を、より実態に近い方法に見直したことにより配水量が増加したことが挙げられる。このため、引き続き漏水箇所の早期発見に努めるとともに、老朽管の更新を効率的に進め、有収率の改善を図っていく。</t>
    <phoneticPr fontId="4"/>
  </si>
  <si>
    <t>本事業の経営状況については、現時点では累積欠損金は発生していないものの、経常収支比率や料金回収率が100％を下回り、経営面において課題が見られる状況にある。今後は、人口減少等に伴う水需要の減少や物価上昇等による維持管理費の増加が見込まれることから、持続可能な事業運営に向けた対応が必要である。 このような状況を踏まえ、令和8年度から水道料金の改定を実施することとしており、当該改定により、令和8年度決算以降は収支の改善が見込まれている。引き続き、観光客の来訪による需要の変動や災害・事故時にも供給を維持できる施設的・資金的余力を確保しつつ、費用削減等の取組とあわせ、経営の健全化を図っていく。 また、老朽化の状況については、更新投資の実施により一部改善が見られるものの、管路の更新は十分とは言えない状況にあることから、更新に必要な財源の確保と、更新の優先度を踏まえた効率的な整備が求められる。 これらを踏まえ、今後は中長期的な視点に立ち、将来の投資計画や財政見通しを検証しながら、事業運営の在り方について継続的に見直しを行い、施設及び管路の計画的な更新を進めるとともに、安全・安心な水の安定供給に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</si>
</sst>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c:v>
                </c:pt>
                <c:pt idx="1">
                  <c:v>0.87</c:v>
                </c:pt>
                <c:pt idx="2">
                  <c:v>0.36</c:v>
                </c:pt>
                <c:pt idx="3">
                  <c:v>0.25</c:v>
                </c:pt>
                <c:pt idx="4">
                  <c:v>0.63</c:v>
                </c:pt>
              </c:numCache>
            </c:numRef>
          </c:val>
          <c:extLst>
            <c:ext xmlns:c16="http://schemas.microsoft.com/office/drawing/2014/chart" uri="{C3380CC4-5D6E-409C-BE32-E72D297353CC}">
              <c16:uniqueId val="{00000000-A770-4726-B680-315FA135523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A770-4726-B680-315FA135523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31.13</c:v>
                </c:pt>
                <c:pt idx="1">
                  <c:v>30.04</c:v>
                </c:pt>
                <c:pt idx="2">
                  <c:v>35.409999999999997</c:v>
                </c:pt>
                <c:pt idx="3">
                  <c:v>36.090000000000003</c:v>
                </c:pt>
                <c:pt idx="4">
                  <c:v>36.65</c:v>
                </c:pt>
              </c:numCache>
            </c:numRef>
          </c:val>
          <c:extLst>
            <c:ext xmlns:c16="http://schemas.microsoft.com/office/drawing/2014/chart" uri="{C3380CC4-5D6E-409C-BE32-E72D297353CC}">
              <c16:uniqueId val="{00000000-C0F2-46E3-AAFE-CF4DB9F513E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C0F2-46E3-AAFE-CF4DB9F513E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84.09</c:v>
                </c:pt>
                <c:pt idx="1">
                  <c:v>85.76</c:v>
                </c:pt>
                <c:pt idx="2">
                  <c:v>85.67</c:v>
                </c:pt>
                <c:pt idx="3">
                  <c:v>85.75</c:v>
                </c:pt>
                <c:pt idx="4">
                  <c:v>82.71</c:v>
                </c:pt>
              </c:numCache>
            </c:numRef>
          </c:val>
          <c:extLst>
            <c:ext xmlns:c16="http://schemas.microsoft.com/office/drawing/2014/chart" uri="{C3380CC4-5D6E-409C-BE32-E72D297353CC}">
              <c16:uniqueId val="{00000000-C878-4FE5-B991-43428ED73F6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C878-4FE5-B991-43428ED73F6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97.38</c:v>
                </c:pt>
                <c:pt idx="1">
                  <c:v>82.12</c:v>
                </c:pt>
                <c:pt idx="2">
                  <c:v>100.53</c:v>
                </c:pt>
                <c:pt idx="3">
                  <c:v>102.43</c:v>
                </c:pt>
                <c:pt idx="4">
                  <c:v>98.69</c:v>
                </c:pt>
              </c:numCache>
            </c:numRef>
          </c:val>
          <c:extLst>
            <c:ext xmlns:c16="http://schemas.microsoft.com/office/drawing/2014/chart" uri="{C3380CC4-5D6E-409C-BE32-E72D297353CC}">
              <c16:uniqueId val="{00000000-9D7C-4B35-8FE4-5FF2966F8FF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9D7C-4B35-8FE4-5FF2966F8FF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62.25</c:v>
                </c:pt>
                <c:pt idx="1">
                  <c:v>47.69</c:v>
                </c:pt>
                <c:pt idx="2">
                  <c:v>48.29</c:v>
                </c:pt>
                <c:pt idx="3">
                  <c:v>46.39</c:v>
                </c:pt>
                <c:pt idx="4">
                  <c:v>47.49</c:v>
                </c:pt>
              </c:numCache>
            </c:numRef>
          </c:val>
          <c:extLst>
            <c:ext xmlns:c16="http://schemas.microsoft.com/office/drawing/2014/chart" uri="{C3380CC4-5D6E-409C-BE32-E72D297353CC}">
              <c16:uniqueId val="{00000000-304C-462A-A1A0-F6AC60C9B9C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304C-462A-A1A0-F6AC60C9B9C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9.1199999999999992</c:v>
                </c:pt>
                <c:pt idx="1">
                  <c:v>27.75</c:v>
                </c:pt>
                <c:pt idx="2">
                  <c:v>29.46</c:v>
                </c:pt>
                <c:pt idx="3">
                  <c:v>31.3</c:v>
                </c:pt>
                <c:pt idx="4">
                  <c:v>30.82</c:v>
                </c:pt>
              </c:numCache>
            </c:numRef>
          </c:val>
          <c:extLst>
            <c:ext xmlns:c16="http://schemas.microsoft.com/office/drawing/2014/chart" uri="{C3380CC4-5D6E-409C-BE32-E72D297353CC}">
              <c16:uniqueId val="{00000000-3D9C-491F-9CC6-FAA585C4A2C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3D9C-491F-9CC6-FAA585C4A2C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53-4CCB-BCA5-73CD97BEE49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5553-4CCB-BCA5-73CD97BEE49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1876.99</c:v>
                </c:pt>
                <c:pt idx="1">
                  <c:v>2471.5100000000002</c:v>
                </c:pt>
                <c:pt idx="2">
                  <c:v>1908.81</c:v>
                </c:pt>
                <c:pt idx="3">
                  <c:v>1192.01</c:v>
                </c:pt>
                <c:pt idx="4">
                  <c:v>936.06</c:v>
                </c:pt>
              </c:numCache>
            </c:numRef>
          </c:val>
          <c:extLst>
            <c:ext xmlns:c16="http://schemas.microsoft.com/office/drawing/2014/chart" uri="{C3380CC4-5D6E-409C-BE32-E72D297353CC}">
              <c16:uniqueId val="{00000000-4203-41D5-8CE7-2D964EE5CCC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4203-41D5-8CE7-2D964EE5CCC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372.49</c:v>
                </c:pt>
                <c:pt idx="1">
                  <c:v>441.2</c:v>
                </c:pt>
                <c:pt idx="2">
                  <c:v>411.41</c:v>
                </c:pt>
                <c:pt idx="3">
                  <c:v>394.71</c:v>
                </c:pt>
                <c:pt idx="4">
                  <c:v>396.02</c:v>
                </c:pt>
              </c:numCache>
            </c:numRef>
          </c:val>
          <c:extLst>
            <c:ext xmlns:c16="http://schemas.microsoft.com/office/drawing/2014/chart" uri="{C3380CC4-5D6E-409C-BE32-E72D297353CC}">
              <c16:uniqueId val="{00000000-DEFF-475C-B71F-B184699F33D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DEFF-475C-B71F-B184699F33D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91.48</c:v>
                </c:pt>
                <c:pt idx="1">
                  <c:v>78.92</c:v>
                </c:pt>
                <c:pt idx="2">
                  <c:v>97.96</c:v>
                </c:pt>
                <c:pt idx="3">
                  <c:v>100.36</c:v>
                </c:pt>
                <c:pt idx="4">
                  <c:v>95.48</c:v>
                </c:pt>
              </c:numCache>
            </c:numRef>
          </c:val>
          <c:extLst>
            <c:ext xmlns:c16="http://schemas.microsoft.com/office/drawing/2014/chart" uri="{C3380CC4-5D6E-409C-BE32-E72D297353CC}">
              <c16:uniqueId val="{00000000-F95E-4E66-BF24-F480FC9B990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F95E-4E66-BF24-F480FC9B990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307.87</c:v>
                </c:pt>
                <c:pt idx="1">
                  <c:v>382</c:v>
                </c:pt>
                <c:pt idx="2">
                  <c:v>312.18</c:v>
                </c:pt>
                <c:pt idx="3">
                  <c:v>307.25</c:v>
                </c:pt>
                <c:pt idx="4">
                  <c:v>323.49</c:v>
                </c:pt>
              </c:numCache>
            </c:numRef>
          </c:val>
          <c:extLst>
            <c:ext xmlns:c16="http://schemas.microsoft.com/office/drawing/2014/chart" uri="{C3380CC4-5D6E-409C-BE32-E72D297353CC}">
              <c16:uniqueId val="{00000000-C2C0-45F4-8ABB-B32A4CB97ED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C2C0-45F4-8ABB-B32A4CB97ED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3"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宮城県　松島町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A7</v>
      </c>
      <c r="X8" s="77"/>
      <c r="Y8" s="77"/>
      <c r="Z8" s="77"/>
      <c r="AA8" s="77"/>
      <c r="AB8" s="77"/>
      <c r="AC8" s="77"/>
      <c r="AD8" s="77" t="str">
        <f>データ!$M$6</f>
        <v>非設置</v>
      </c>
      <c r="AE8" s="77"/>
      <c r="AF8" s="77"/>
      <c r="AG8" s="77"/>
      <c r="AH8" s="77"/>
      <c r="AI8" s="77"/>
      <c r="AJ8" s="77"/>
      <c r="AK8" s="2"/>
      <c r="AL8" s="68">
        <f>データ!$R$6</f>
        <v>12885</v>
      </c>
      <c r="AM8" s="68"/>
      <c r="AN8" s="68"/>
      <c r="AO8" s="68"/>
      <c r="AP8" s="68"/>
      <c r="AQ8" s="68"/>
      <c r="AR8" s="68"/>
      <c r="AS8" s="68"/>
      <c r="AT8" s="36">
        <f>データ!$S$6</f>
        <v>53.56</v>
      </c>
      <c r="AU8" s="37"/>
      <c r="AV8" s="37"/>
      <c r="AW8" s="37"/>
      <c r="AX8" s="37"/>
      <c r="AY8" s="37"/>
      <c r="AZ8" s="37"/>
      <c r="BA8" s="37"/>
      <c r="BB8" s="57">
        <f>データ!$T$6</f>
        <v>240.57</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64.63</v>
      </c>
      <c r="J10" s="37"/>
      <c r="K10" s="37"/>
      <c r="L10" s="37"/>
      <c r="M10" s="37"/>
      <c r="N10" s="37"/>
      <c r="O10" s="67"/>
      <c r="P10" s="57">
        <f>データ!$P$6</f>
        <v>99.94</v>
      </c>
      <c r="Q10" s="57"/>
      <c r="R10" s="57"/>
      <c r="S10" s="57"/>
      <c r="T10" s="57"/>
      <c r="U10" s="57"/>
      <c r="V10" s="57"/>
      <c r="W10" s="68">
        <f>データ!$Q$6</f>
        <v>4620</v>
      </c>
      <c r="X10" s="68"/>
      <c r="Y10" s="68"/>
      <c r="Z10" s="68"/>
      <c r="AA10" s="68"/>
      <c r="AB10" s="68"/>
      <c r="AC10" s="68"/>
      <c r="AD10" s="2"/>
      <c r="AE10" s="2"/>
      <c r="AF10" s="2"/>
      <c r="AG10" s="2"/>
      <c r="AH10" s="2"/>
      <c r="AI10" s="2"/>
      <c r="AJ10" s="2"/>
      <c r="AK10" s="2"/>
      <c r="AL10" s="68">
        <f>データ!$U$6</f>
        <v>12820</v>
      </c>
      <c r="AM10" s="68"/>
      <c r="AN10" s="68"/>
      <c r="AO10" s="68"/>
      <c r="AP10" s="68"/>
      <c r="AQ10" s="68"/>
      <c r="AR10" s="68"/>
      <c r="AS10" s="68"/>
      <c r="AT10" s="36">
        <f>データ!$V$6</f>
        <v>42.34</v>
      </c>
      <c r="AU10" s="37"/>
      <c r="AV10" s="37"/>
      <c r="AW10" s="37"/>
      <c r="AX10" s="37"/>
      <c r="AY10" s="37"/>
      <c r="AZ10" s="37"/>
      <c r="BA10" s="37"/>
      <c r="BB10" s="57">
        <f>データ!$W$6</f>
        <v>302.79000000000002</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109</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71Di5ah6+A0w+gRzlt8scSnmNr3e2ZuxumyPbFT83XJWdchC8x6OkvWDFSTnlX3iVNPRCBDdV0mi1sTIujg==" saltValue="FWRyRFK9maDpm3obaZ9+z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52</v>
      </c>
      <c r="B4" s="17"/>
      <c r="C4" s="17"/>
      <c r="D4" s="17"/>
      <c r="E4" s="17"/>
      <c r="F4" s="17"/>
      <c r="G4" s="17"/>
      <c r="H4" s="88"/>
      <c r="I4" s="89"/>
      <c r="J4" s="89"/>
      <c r="K4" s="89"/>
      <c r="L4" s="89"/>
      <c r="M4" s="89"/>
      <c r="N4" s="89"/>
      <c r="O4" s="89"/>
      <c r="P4" s="89"/>
      <c r="Q4" s="89"/>
      <c r="R4" s="89"/>
      <c r="S4" s="89"/>
      <c r="T4" s="89"/>
      <c r="U4" s="89"/>
      <c r="V4" s="89"/>
      <c r="W4" s="90"/>
      <c r="X4" s="84" t="s">
        <v>53</v>
      </c>
      <c r="Y4" s="84"/>
      <c r="Z4" s="84"/>
      <c r="AA4" s="84"/>
      <c r="AB4" s="84"/>
      <c r="AC4" s="84"/>
      <c r="AD4" s="84"/>
      <c r="AE4" s="84"/>
      <c r="AF4" s="84"/>
      <c r="AG4" s="84"/>
      <c r="AH4" s="84"/>
      <c r="AI4" s="84" t="s">
        <v>54</v>
      </c>
      <c r="AJ4" s="84"/>
      <c r="AK4" s="84"/>
      <c r="AL4" s="84"/>
      <c r="AM4" s="84"/>
      <c r="AN4" s="84"/>
      <c r="AO4" s="84"/>
      <c r="AP4" s="84"/>
      <c r="AQ4" s="84"/>
      <c r="AR4" s="84"/>
      <c r="AS4" s="84"/>
      <c r="AT4" s="84" t="s">
        <v>55</v>
      </c>
      <c r="AU4" s="84"/>
      <c r="AV4" s="84"/>
      <c r="AW4" s="84"/>
      <c r="AX4" s="84"/>
      <c r="AY4" s="84"/>
      <c r="AZ4" s="84"/>
      <c r="BA4" s="84"/>
      <c r="BB4" s="84"/>
      <c r="BC4" s="84"/>
      <c r="BD4" s="84"/>
      <c r="BE4" s="84" t="s">
        <v>56</v>
      </c>
      <c r="BF4" s="84"/>
      <c r="BG4" s="84"/>
      <c r="BH4" s="84"/>
      <c r="BI4" s="84"/>
      <c r="BJ4" s="84"/>
      <c r="BK4" s="84"/>
      <c r="BL4" s="84"/>
      <c r="BM4" s="84"/>
      <c r="BN4" s="84"/>
      <c r="BO4" s="84"/>
      <c r="BP4" s="84" t="s">
        <v>57</v>
      </c>
      <c r="BQ4" s="84"/>
      <c r="BR4" s="84"/>
      <c r="BS4" s="84"/>
      <c r="BT4" s="84"/>
      <c r="BU4" s="84"/>
      <c r="BV4" s="84"/>
      <c r="BW4" s="84"/>
      <c r="BX4" s="84"/>
      <c r="BY4" s="84"/>
      <c r="BZ4" s="84"/>
      <c r="CA4" s="84" t="s">
        <v>58</v>
      </c>
      <c r="CB4" s="84"/>
      <c r="CC4" s="84"/>
      <c r="CD4" s="84"/>
      <c r="CE4" s="84"/>
      <c r="CF4" s="84"/>
      <c r="CG4" s="84"/>
      <c r="CH4" s="84"/>
      <c r="CI4" s="84"/>
      <c r="CJ4" s="84"/>
      <c r="CK4" s="84"/>
      <c r="CL4" s="84" t="s">
        <v>59</v>
      </c>
      <c r="CM4" s="84"/>
      <c r="CN4" s="84"/>
      <c r="CO4" s="84"/>
      <c r="CP4" s="84"/>
      <c r="CQ4" s="84"/>
      <c r="CR4" s="84"/>
      <c r="CS4" s="84"/>
      <c r="CT4" s="84"/>
      <c r="CU4" s="84"/>
      <c r="CV4" s="84"/>
      <c r="CW4" s="84" t="s">
        <v>60</v>
      </c>
      <c r="CX4" s="84"/>
      <c r="CY4" s="84"/>
      <c r="CZ4" s="84"/>
      <c r="DA4" s="84"/>
      <c r="DB4" s="84"/>
      <c r="DC4" s="84"/>
      <c r="DD4" s="84"/>
      <c r="DE4" s="84"/>
      <c r="DF4" s="84"/>
      <c r="DG4" s="84"/>
      <c r="DH4" s="84" t="s">
        <v>61</v>
      </c>
      <c r="DI4" s="84"/>
      <c r="DJ4" s="84"/>
      <c r="DK4" s="84"/>
      <c r="DL4" s="84"/>
      <c r="DM4" s="84"/>
      <c r="DN4" s="84"/>
      <c r="DO4" s="84"/>
      <c r="DP4" s="84"/>
      <c r="DQ4" s="84"/>
      <c r="DR4" s="84"/>
      <c r="DS4" s="84" t="s">
        <v>62</v>
      </c>
      <c r="DT4" s="84"/>
      <c r="DU4" s="84"/>
      <c r="DV4" s="84"/>
      <c r="DW4" s="84"/>
      <c r="DX4" s="84"/>
      <c r="DY4" s="84"/>
      <c r="DZ4" s="84"/>
      <c r="EA4" s="84"/>
      <c r="EB4" s="84"/>
      <c r="EC4" s="84"/>
      <c r="ED4" s="84" t="s">
        <v>63</v>
      </c>
      <c r="EE4" s="84"/>
      <c r="EF4" s="84"/>
      <c r="EG4" s="84"/>
      <c r="EH4" s="84"/>
      <c r="EI4" s="84"/>
      <c r="EJ4" s="84"/>
      <c r="EK4" s="84"/>
      <c r="EL4" s="84"/>
      <c r="EM4" s="84"/>
      <c r="EN4" s="84"/>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44016</v>
      </c>
      <c r="D6" s="20">
        <f t="shared" si="3"/>
        <v>46</v>
      </c>
      <c r="E6" s="20">
        <f t="shared" si="3"/>
        <v>1</v>
      </c>
      <c r="F6" s="20">
        <f t="shared" si="3"/>
        <v>0</v>
      </c>
      <c r="G6" s="20">
        <f t="shared" si="3"/>
        <v>1</v>
      </c>
      <c r="H6" s="20" t="str">
        <f t="shared" si="3"/>
        <v>宮城県　松島町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64.63</v>
      </c>
      <c r="P6" s="21">
        <f t="shared" si="3"/>
        <v>99.94</v>
      </c>
      <c r="Q6" s="21">
        <f t="shared" si="3"/>
        <v>4620</v>
      </c>
      <c r="R6" s="21">
        <f t="shared" si="3"/>
        <v>12885</v>
      </c>
      <c r="S6" s="21">
        <f t="shared" si="3"/>
        <v>53.56</v>
      </c>
      <c r="T6" s="21">
        <f t="shared" si="3"/>
        <v>240.57</v>
      </c>
      <c r="U6" s="21">
        <f t="shared" si="3"/>
        <v>12820</v>
      </c>
      <c r="V6" s="21">
        <f t="shared" si="3"/>
        <v>42.34</v>
      </c>
      <c r="W6" s="21">
        <f t="shared" si="3"/>
        <v>302.79000000000002</v>
      </c>
      <c r="X6" s="22">
        <f>IF(X7="",NA(),X7)</f>
        <v>97.38</v>
      </c>
      <c r="Y6" s="22">
        <f t="shared" ref="Y6:AG6" si="4">IF(Y7="",NA(),Y7)</f>
        <v>82.12</v>
      </c>
      <c r="Z6" s="22">
        <f t="shared" si="4"/>
        <v>100.53</v>
      </c>
      <c r="AA6" s="22">
        <f t="shared" si="4"/>
        <v>102.43</v>
      </c>
      <c r="AB6" s="22">
        <f t="shared" si="4"/>
        <v>98.69</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1876.99</v>
      </c>
      <c r="AU6" s="22">
        <f t="shared" ref="AU6:BC6" si="6">IF(AU7="",NA(),AU7)</f>
        <v>2471.5100000000002</v>
      </c>
      <c r="AV6" s="22">
        <f t="shared" si="6"/>
        <v>1908.81</v>
      </c>
      <c r="AW6" s="22">
        <f t="shared" si="6"/>
        <v>1192.01</v>
      </c>
      <c r="AX6" s="22">
        <f t="shared" si="6"/>
        <v>936.06</v>
      </c>
      <c r="AY6" s="22">
        <f t="shared" si="6"/>
        <v>371.81</v>
      </c>
      <c r="AZ6" s="22">
        <f t="shared" si="6"/>
        <v>384.23</v>
      </c>
      <c r="BA6" s="22">
        <f t="shared" si="6"/>
        <v>364.3</v>
      </c>
      <c r="BB6" s="22">
        <f t="shared" si="6"/>
        <v>378.87</v>
      </c>
      <c r="BC6" s="22">
        <f t="shared" si="6"/>
        <v>362.35</v>
      </c>
      <c r="BD6" s="21" t="str">
        <f>IF(BD7="","",IF(BD7="-","【-】","【"&amp;SUBSTITUTE(TEXT(BD7,"#,##0.00"),"-","△")&amp;"】"))</f>
        <v>【239.69】</v>
      </c>
      <c r="BE6" s="22">
        <f>IF(BE7="",NA(),BE7)</f>
        <v>372.49</v>
      </c>
      <c r="BF6" s="22">
        <f t="shared" ref="BF6:BN6" si="7">IF(BF7="",NA(),BF7)</f>
        <v>441.2</v>
      </c>
      <c r="BG6" s="22">
        <f t="shared" si="7"/>
        <v>411.41</v>
      </c>
      <c r="BH6" s="22">
        <f t="shared" si="7"/>
        <v>394.71</v>
      </c>
      <c r="BI6" s="22">
        <f t="shared" si="7"/>
        <v>396.02</v>
      </c>
      <c r="BJ6" s="22">
        <f t="shared" si="7"/>
        <v>465.85</v>
      </c>
      <c r="BK6" s="22">
        <f t="shared" si="7"/>
        <v>439.43</v>
      </c>
      <c r="BL6" s="22">
        <f t="shared" si="7"/>
        <v>438.41</v>
      </c>
      <c r="BM6" s="22">
        <f t="shared" si="7"/>
        <v>430.23</v>
      </c>
      <c r="BN6" s="22">
        <f t="shared" si="7"/>
        <v>429.24</v>
      </c>
      <c r="BO6" s="21" t="str">
        <f>IF(BO7="","",IF(BO7="-","【-】","【"&amp;SUBSTITUTE(TEXT(BO7,"#,##0.00"),"-","△")&amp;"】"))</f>
        <v>【264.86】</v>
      </c>
      <c r="BP6" s="22">
        <f>IF(BP7="",NA(),BP7)</f>
        <v>91.48</v>
      </c>
      <c r="BQ6" s="22">
        <f t="shared" ref="BQ6:BY6" si="8">IF(BQ7="",NA(),BQ7)</f>
        <v>78.92</v>
      </c>
      <c r="BR6" s="22">
        <f t="shared" si="8"/>
        <v>97.96</v>
      </c>
      <c r="BS6" s="22">
        <f t="shared" si="8"/>
        <v>100.36</v>
      </c>
      <c r="BT6" s="22">
        <f t="shared" si="8"/>
        <v>95.48</v>
      </c>
      <c r="BU6" s="22">
        <f t="shared" si="8"/>
        <v>92.39</v>
      </c>
      <c r="BV6" s="22">
        <f t="shared" si="8"/>
        <v>94.41</v>
      </c>
      <c r="BW6" s="22">
        <f t="shared" si="8"/>
        <v>90.96</v>
      </c>
      <c r="BX6" s="22">
        <f t="shared" si="8"/>
        <v>90.66</v>
      </c>
      <c r="BY6" s="22">
        <f t="shared" si="8"/>
        <v>90.78</v>
      </c>
      <c r="BZ6" s="21" t="str">
        <f>IF(BZ7="","",IF(BZ7="-","【-】","【"&amp;SUBSTITUTE(TEXT(BZ7,"#,##0.00"),"-","△")&amp;"】"))</f>
        <v>【97.59】</v>
      </c>
      <c r="CA6" s="22">
        <f>IF(CA7="",NA(),CA7)</f>
        <v>307.87</v>
      </c>
      <c r="CB6" s="22">
        <f t="shared" ref="CB6:CJ6" si="9">IF(CB7="",NA(),CB7)</f>
        <v>382</v>
      </c>
      <c r="CC6" s="22">
        <f t="shared" si="9"/>
        <v>312.18</v>
      </c>
      <c r="CD6" s="22">
        <f t="shared" si="9"/>
        <v>307.25</v>
      </c>
      <c r="CE6" s="22">
        <f t="shared" si="9"/>
        <v>323.49</v>
      </c>
      <c r="CF6" s="22">
        <f t="shared" si="9"/>
        <v>192.98</v>
      </c>
      <c r="CG6" s="22">
        <f t="shared" si="9"/>
        <v>192.13</v>
      </c>
      <c r="CH6" s="22">
        <f t="shared" si="9"/>
        <v>197.04</v>
      </c>
      <c r="CI6" s="22">
        <f t="shared" si="9"/>
        <v>199.33</v>
      </c>
      <c r="CJ6" s="22">
        <f t="shared" si="9"/>
        <v>202.75</v>
      </c>
      <c r="CK6" s="21" t="str">
        <f>IF(CK7="","",IF(CK7="-","【-】","【"&amp;SUBSTITUTE(TEXT(CK7,"#,##0.00"),"-","△")&amp;"】"))</f>
        <v>【181.66】</v>
      </c>
      <c r="CL6" s="22">
        <f>IF(CL7="",NA(),CL7)</f>
        <v>31.13</v>
      </c>
      <c r="CM6" s="22">
        <f t="shared" ref="CM6:CU6" si="10">IF(CM7="",NA(),CM7)</f>
        <v>30.04</v>
      </c>
      <c r="CN6" s="22">
        <f t="shared" si="10"/>
        <v>35.409999999999997</v>
      </c>
      <c r="CO6" s="22">
        <f t="shared" si="10"/>
        <v>36.090000000000003</v>
      </c>
      <c r="CP6" s="22">
        <f t="shared" si="10"/>
        <v>36.65</v>
      </c>
      <c r="CQ6" s="22">
        <f t="shared" si="10"/>
        <v>54.43</v>
      </c>
      <c r="CR6" s="22">
        <f t="shared" si="10"/>
        <v>53.87</v>
      </c>
      <c r="CS6" s="22">
        <f t="shared" si="10"/>
        <v>54.49</v>
      </c>
      <c r="CT6" s="22">
        <f t="shared" si="10"/>
        <v>54.8</v>
      </c>
      <c r="CU6" s="22">
        <f t="shared" si="10"/>
        <v>55.47</v>
      </c>
      <c r="CV6" s="21" t="str">
        <f>IF(CV7="","",IF(CV7="-","【-】","【"&amp;SUBSTITUTE(TEXT(CV7,"#,##0.00"),"-","△")&amp;"】"))</f>
        <v>【60.21】</v>
      </c>
      <c r="CW6" s="22">
        <f>IF(CW7="",NA(),CW7)</f>
        <v>84.09</v>
      </c>
      <c r="CX6" s="22">
        <f t="shared" ref="CX6:DF6" si="11">IF(CX7="",NA(),CX7)</f>
        <v>85.76</v>
      </c>
      <c r="CY6" s="22">
        <f t="shared" si="11"/>
        <v>85.67</v>
      </c>
      <c r="CZ6" s="22">
        <f t="shared" si="11"/>
        <v>85.75</v>
      </c>
      <c r="DA6" s="22">
        <f t="shared" si="11"/>
        <v>82.71</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62.25</v>
      </c>
      <c r="DI6" s="22">
        <f t="shared" ref="DI6:DQ6" si="12">IF(DI7="",NA(),DI7)</f>
        <v>47.69</v>
      </c>
      <c r="DJ6" s="22">
        <f t="shared" si="12"/>
        <v>48.29</v>
      </c>
      <c r="DK6" s="22">
        <f t="shared" si="12"/>
        <v>46.39</v>
      </c>
      <c r="DL6" s="22">
        <f t="shared" si="12"/>
        <v>47.49</v>
      </c>
      <c r="DM6" s="22">
        <f t="shared" si="12"/>
        <v>49.39</v>
      </c>
      <c r="DN6" s="22">
        <f t="shared" si="12"/>
        <v>50.75</v>
      </c>
      <c r="DO6" s="22">
        <f t="shared" si="12"/>
        <v>51.72</v>
      </c>
      <c r="DP6" s="22">
        <f t="shared" si="12"/>
        <v>52.27</v>
      </c>
      <c r="DQ6" s="22">
        <f t="shared" si="12"/>
        <v>52.87</v>
      </c>
      <c r="DR6" s="21" t="str">
        <f>IF(DR7="","",IF(DR7="-","【-】","【"&amp;SUBSTITUTE(TEXT(DR7,"#,##0.00"),"-","△")&amp;"】"))</f>
        <v>【52.41】</v>
      </c>
      <c r="DS6" s="22">
        <f>IF(DS7="",NA(),DS7)</f>
        <v>9.1199999999999992</v>
      </c>
      <c r="DT6" s="22">
        <f t="shared" ref="DT6:EB6" si="13">IF(DT7="",NA(),DT7)</f>
        <v>27.75</v>
      </c>
      <c r="DU6" s="22">
        <f t="shared" si="13"/>
        <v>29.46</v>
      </c>
      <c r="DV6" s="22">
        <f t="shared" si="13"/>
        <v>31.3</v>
      </c>
      <c r="DW6" s="22">
        <f t="shared" si="13"/>
        <v>30.82</v>
      </c>
      <c r="DX6" s="22">
        <f t="shared" si="13"/>
        <v>18.57</v>
      </c>
      <c r="DY6" s="22">
        <f t="shared" si="13"/>
        <v>21.14</v>
      </c>
      <c r="DZ6" s="22">
        <f t="shared" si="13"/>
        <v>22.12</v>
      </c>
      <c r="EA6" s="22">
        <f t="shared" si="13"/>
        <v>25.67</v>
      </c>
      <c r="EB6" s="22">
        <f t="shared" si="13"/>
        <v>26.86</v>
      </c>
      <c r="EC6" s="21" t="str">
        <f>IF(EC7="","",IF(EC7="-","【-】","【"&amp;SUBSTITUTE(TEXT(EC7,"#,##0.00"),"-","△")&amp;"】"))</f>
        <v>【26.78】</v>
      </c>
      <c r="ED6" s="22">
        <f>IF(ED7="",NA(),ED7)</f>
        <v>0.6</v>
      </c>
      <c r="EE6" s="22">
        <f t="shared" ref="EE6:EM6" si="14">IF(EE7="",NA(),EE7)</f>
        <v>0.87</v>
      </c>
      <c r="EF6" s="22">
        <f t="shared" si="14"/>
        <v>0.36</v>
      </c>
      <c r="EG6" s="22">
        <f t="shared" si="14"/>
        <v>0.25</v>
      </c>
      <c r="EH6" s="22">
        <f t="shared" si="14"/>
        <v>0.63</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2">
      <c r="A7" s="15"/>
      <c r="B7" s="24">
        <v>2024</v>
      </c>
      <c r="C7" s="24">
        <v>44016</v>
      </c>
      <c r="D7" s="24">
        <v>46</v>
      </c>
      <c r="E7" s="24">
        <v>1</v>
      </c>
      <c r="F7" s="24">
        <v>0</v>
      </c>
      <c r="G7" s="24">
        <v>1</v>
      </c>
      <c r="H7" s="24" t="s">
        <v>92</v>
      </c>
      <c r="I7" s="24" t="s">
        <v>93</v>
      </c>
      <c r="J7" s="24" t="s">
        <v>94</v>
      </c>
      <c r="K7" s="24" t="s">
        <v>95</v>
      </c>
      <c r="L7" s="24" t="s">
        <v>96</v>
      </c>
      <c r="M7" s="24" t="s">
        <v>97</v>
      </c>
      <c r="N7" s="25" t="s">
        <v>98</v>
      </c>
      <c r="O7" s="25">
        <v>64.63</v>
      </c>
      <c r="P7" s="25">
        <v>99.94</v>
      </c>
      <c r="Q7" s="25">
        <v>4620</v>
      </c>
      <c r="R7" s="25">
        <v>12885</v>
      </c>
      <c r="S7" s="25">
        <v>53.56</v>
      </c>
      <c r="T7" s="25">
        <v>240.57</v>
      </c>
      <c r="U7" s="25">
        <v>12820</v>
      </c>
      <c r="V7" s="25">
        <v>42.34</v>
      </c>
      <c r="W7" s="25">
        <v>302.79000000000002</v>
      </c>
      <c r="X7" s="25">
        <v>97.38</v>
      </c>
      <c r="Y7" s="25">
        <v>82.12</v>
      </c>
      <c r="Z7" s="25">
        <v>100.53</v>
      </c>
      <c r="AA7" s="25">
        <v>102.43</v>
      </c>
      <c r="AB7" s="25">
        <v>98.69</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1876.99</v>
      </c>
      <c r="AU7" s="25">
        <v>2471.5100000000002</v>
      </c>
      <c r="AV7" s="25">
        <v>1908.81</v>
      </c>
      <c r="AW7" s="25">
        <v>1192.01</v>
      </c>
      <c r="AX7" s="25">
        <v>936.06</v>
      </c>
      <c r="AY7" s="25">
        <v>371.81</v>
      </c>
      <c r="AZ7" s="25">
        <v>384.23</v>
      </c>
      <c r="BA7" s="25">
        <v>364.3</v>
      </c>
      <c r="BB7" s="25">
        <v>378.87</v>
      </c>
      <c r="BC7" s="25">
        <v>362.35</v>
      </c>
      <c r="BD7" s="25">
        <v>239.69</v>
      </c>
      <c r="BE7" s="25">
        <v>372.49</v>
      </c>
      <c r="BF7" s="25">
        <v>441.2</v>
      </c>
      <c r="BG7" s="25">
        <v>411.41</v>
      </c>
      <c r="BH7" s="25">
        <v>394.71</v>
      </c>
      <c r="BI7" s="25">
        <v>396.02</v>
      </c>
      <c r="BJ7" s="25">
        <v>465.85</v>
      </c>
      <c r="BK7" s="25">
        <v>439.43</v>
      </c>
      <c r="BL7" s="25">
        <v>438.41</v>
      </c>
      <c r="BM7" s="25">
        <v>430.23</v>
      </c>
      <c r="BN7" s="25">
        <v>429.24</v>
      </c>
      <c r="BO7" s="25">
        <v>264.86</v>
      </c>
      <c r="BP7" s="25">
        <v>91.48</v>
      </c>
      <c r="BQ7" s="25">
        <v>78.92</v>
      </c>
      <c r="BR7" s="25">
        <v>97.96</v>
      </c>
      <c r="BS7" s="25">
        <v>100.36</v>
      </c>
      <c r="BT7" s="25">
        <v>95.48</v>
      </c>
      <c r="BU7" s="25">
        <v>92.39</v>
      </c>
      <c r="BV7" s="25">
        <v>94.41</v>
      </c>
      <c r="BW7" s="25">
        <v>90.96</v>
      </c>
      <c r="BX7" s="25">
        <v>90.66</v>
      </c>
      <c r="BY7" s="25">
        <v>90.78</v>
      </c>
      <c r="BZ7" s="25">
        <v>97.59</v>
      </c>
      <c r="CA7" s="25">
        <v>307.87</v>
      </c>
      <c r="CB7" s="25">
        <v>382</v>
      </c>
      <c r="CC7" s="25">
        <v>312.18</v>
      </c>
      <c r="CD7" s="25">
        <v>307.25</v>
      </c>
      <c r="CE7" s="25">
        <v>323.49</v>
      </c>
      <c r="CF7" s="25">
        <v>192.98</v>
      </c>
      <c r="CG7" s="25">
        <v>192.13</v>
      </c>
      <c r="CH7" s="25">
        <v>197.04</v>
      </c>
      <c r="CI7" s="25">
        <v>199.33</v>
      </c>
      <c r="CJ7" s="25">
        <v>202.75</v>
      </c>
      <c r="CK7" s="25">
        <v>181.66</v>
      </c>
      <c r="CL7" s="25">
        <v>31.13</v>
      </c>
      <c r="CM7" s="25">
        <v>30.04</v>
      </c>
      <c r="CN7" s="25">
        <v>35.409999999999997</v>
      </c>
      <c r="CO7" s="25">
        <v>36.090000000000003</v>
      </c>
      <c r="CP7" s="25">
        <v>36.65</v>
      </c>
      <c r="CQ7" s="25">
        <v>54.43</v>
      </c>
      <c r="CR7" s="25">
        <v>53.87</v>
      </c>
      <c r="CS7" s="25">
        <v>54.49</v>
      </c>
      <c r="CT7" s="25">
        <v>54.8</v>
      </c>
      <c r="CU7" s="25">
        <v>55.47</v>
      </c>
      <c r="CV7" s="25">
        <v>60.21</v>
      </c>
      <c r="CW7" s="25">
        <v>84.09</v>
      </c>
      <c r="CX7" s="25">
        <v>85.76</v>
      </c>
      <c r="CY7" s="25">
        <v>85.67</v>
      </c>
      <c r="CZ7" s="25">
        <v>85.75</v>
      </c>
      <c r="DA7" s="25">
        <v>82.71</v>
      </c>
      <c r="DB7" s="25">
        <v>79.44</v>
      </c>
      <c r="DC7" s="25">
        <v>79.489999999999995</v>
      </c>
      <c r="DD7" s="25">
        <v>78.8</v>
      </c>
      <c r="DE7" s="25">
        <v>77.98</v>
      </c>
      <c r="DF7" s="25">
        <v>76.97</v>
      </c>
      <c r="DG7" s="25">
        <v>89.21</v>
      </c>
      <c r="DH7" s="25">
        <v>62.25</v>
      </c>
      <c r="DI7" s="25">
        <v>47.69</v>
      </c>
      <c r="DJ7" s="25">
        <v>48.29</v>
      </c>
      <c r="DK7" s="25">
        <v>46.39</v>
      </c>
      <c r="DL7" s="25">
        <v>47.49</v>
      </c>
      <c r="DM7" s="25">
        <v>49.39</v>
      </c>
      <c r="DN7" s="25">
        <v>50.75</v>
      </c>
      <c r="DO7" s="25">
        <v>51.72</v>
      </c>
      <c r="DP7" s="25">
        <v>52.27</v>
      </c>
      <c r="DQ7" s="25">
        <v>52.87</v>
      </c>
      <c r="DR7" s="25">
        <v>52.41</v>
      </c>
      <c r="DS7" s="25">
        <v>9.1199999999999992</v>
      </c>
      <c r="DT7" s="25">
        <v>27.75</v>
      </c>
      <c r="DU7" s="25">
        <v>29.46</v>
      </c>
      <c r="DV7" s="25">
        <v>31.3</v>
      </c>
      <c r="DW7" s="25">
        <v>30.82</v>
      </c>
      <c r="DX7" s="25">
        <v>18.57</v>
      </c>
      <c r="DY7" s="25">
        <v>21.14</v>
      </c>
      <c r="DZ7" s="25">
        <v>22.12</v>
      </c>
      <c r="EA7" s="25">
        <v>25.67</v>
      </c>
      <c r="EB7" s="25">
        <v>26.86</v>
      </c>
      <c r="EC7" s="25">
        <v>26.78</v>
      </c>
      <c r="ED7" s="25">
        <v>0.6</v>
      </c>
      <c r="EE7" s="25">
        <v>0.87</v>
      </c>
      <c r="EF7" s="25">
        <v>0.36</v>
      </c>
      <c r="EG7" s="25">
        <v>0.25</v>
      </c>
      <c r="EH7" s="25">
        <v>0.63</v>
      </c>
      <c r="EI7" s="25">
        <v>0.44</v>
      </c>
      <c r="EJ7" s="25">
        <v>0.5</v>
      </c>
      <c r="EK7" s="25">
        <v>0.4</v>
      </c>
      <c r="EL7" s="25">
        <v>0.4</v>
      </c>
      <c r="EM7" s="25">
        <v>0.39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107</v>
      </c>
      <c r="E13" t="s">
        <v>106</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2026-01-27T07:43:15Z</cp:lastPrinted>
  <dcterms:created xsi:type="dcterms:W3CDTF">2025-12-12T09:11:29Z</dcterms:created>
  <dcterms:modified xsi:type="dcterms:W3CDTF">2026-01-28T07:26:40Z</dcterms:modified>
  <cp:category/>
</cp:coreProperties>
</file>